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1\"/>
    </mc:Choice>
  </mc:AlternateContent>
  <bookViews>
    <workbookView xWindow="0" yWindow="225" windowWidth="15480" windowHeight="7545"/>
  </bookViews>
  <sheets>
    <sheet name=" 1" sheetId="1" r:id="rId1"/>
  </sheets>
  <definedNames>
    <definedName name="_xlnm._FilterDatabase" localSheetId="0" hidden="1">' 1'!$A$5:$P$5</definedName>
    <definedName name="_xlnm.Print_Area" localSheetId="0">' 1'!$A$1:$Q$32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P17" i="1" s="1"/>
  <c r="F24" i="1" l="1"/>
  <c r="H24" i="1" s="1"/>
  <c r="I31" i="1"/>
  <c r="J31" i="1"/>
  <c r="K31" i="1"/>
  <c r="L31" i="1"/>
  <c r="M31" i="1"/>
  <c r="N31" i="1"/>
  <c r="O31" i="1"/>
  <c r="F30" i="1"/>
  <c r="H30" i="1" s="1"/>
  <c r="P30" i="1" s="1"/>
  <c r="F29" i="1"/>
  <c r="H29" i="1" s="1"/>
  <c r="P29" i="1" s="1"/>
  <c r="O25" i="1"/>
  <c r="N25" i="1"/>
  <c r="M25" i="1"/>
  <c r="L25" i="1"/>
  <c r="K25" i="1"/>
  <c r="J25" i="1"/>
  <c r="I25" i="1"/>
  <c r="P24" i="1" l="1"/>
  <c r="P25" i="1" s="1"/>
  <c r="H25" i="1"/>
  <c r="I23" i="1"/>
  <c r="J23" i="1"/>
  <c r="K23" i="1"/>
  <c r="L23" i="1"/>
  <c r="M23" i="1"/>
  <c r="N23" i="1"/>
  <c r="O23" i="1"/>
  <c r="F22" i="1"/>
  <c r="H22" i="1" s="1"/>
  <c r="P22" i="1" s="1"/>
  <c r="F18" i="1" l="1"/>
  <c r="H18" i="1" s="1"/>
  <c r="P18" i="1" s="1"/>
  <c r="F7" i="1" l="1"/>
  <c r="F8" i="1"/>
  <c r="F9" i="1"/>
  <c r="F10" i="1"/>
  <c r="F11" i="1"/>
  <c r="F12" i="1"/>
  <c r="F13" i="1"/>
  <c r="F14" i="1"/>
  <c r="F6" i="1"/>
  <c r="I15" i="1"/>
  <c r="I32" i="1" s="1"/>
  <c r="J15" i="1"/>
  <c r="J32" i="1" s="1"/>
  <c r="K15" i="1"/>
  <c r="L15" i="1"/>
  <c r="M15" i="1"/>
  <c r="N15" i="1"/>
  <c r="H13" i="1" l="1"/>
  <c r="P13" i="1" s="1"/>
  <c r="O12" i="1" l="1"/>
  <c r="H12" i="1"/>
  <c r="O11" i="1"/>
  <c r="O15" i="1" s="1"/>
  <c r="O32" i="1" s="1"/>
  <c r="H11" i="1"/>
  <c r="P11" i="1" l="1"/>
  <c r="P12" i="1"/>
  <c r="K27" i="1"/>
  <c r="K32" i="1" s="1"/>
  <c r="F20" i="1" l="1"/>
  <c r="H20" i="1" s="1"/>
  <c r="P20" i="1" s="1"/>
  <c r="F19" i="1" l="1"/>
  <c r="H19" i="1" s="1"/>
  <c r="P19" i="1" s="1"/>
  <c r="N27" i="1" l="1"/>
  <c r="N32" i="1" s="1"/>
  <c r="F28" i="1" l="1"/>
  <c r="F26" i="1"/>
  <c r="F21" i="1"/>
  <c r="H21" i="1" s="1"/>
  <c r="P21" i="1" s="1"/>
  <c r="F16" i="1"/>
  <c r="H7" i="1"/>
  <c r="H8" i="1"/>
  <c r="H9" i="1"/>
  <c r="H10" i="1"/>
  <c r="H14" i="1"/>
  <c r="H6" i="1"/>
  <c r="H15" i="1" l="1"/>
  <c r="P6" i="1"/>
  <c r="M27" i="1"/>
  <c r="M32" i="1" s="1"/>
  <c r="L27" i="1"/>
  <c r="L32" i="1" s="1"/>
  <c r="P14" i="1" l="1"/>
  <c r="P7" i="1" l="1"/>
  <c r="H16" i="1" l="1"/>
  <c r="H23" i="1" s="1"/>
  <c r="P8" i="1"/>
  <c r="P9" i="1"/>
  <c r="P10" i="1"/>
  <c r="H28" i="1"/>
  <c r="H31" i="1" s="1"/>
  <c r="H26" i="1"/>
  <c r="H27" i="1" s="1"/>
  <c r="H32" i="1" l="1"/>
  <c r="P28" i="1"/>
  <c r="P31" i="1" s="1"/>
  <c r="P26" i="1"/>
  <c r="P27" i="1" s="1"/>
  <c r="P15" i="1"/>
  <c r="P16" i="1"/>
  <c r="P23" i="1" s="1"/>
  <c r="P32" i="1" l="1"/>
</calcChain>
</file>

<file path=xl/sharedStrings.xml><?xml version="1.0" encoding="utf-8"?>
<sst xmlns="http://schemas.openxmlformats.org/spreadsheetml/2006/main" count="85" uniqueCount="65">
  <si>
    <t>No.
 EMP</t>
  </si>
  <si>
    <t>DT</t>
  </si>
  <si>
    <t>SD</t>
  </si>
  <si>
    <t>SUELDO</t>
  </si>
  <si>
    <t>COMPENSACION</t>
  </si>
  <si>
    <t>CANASTA
 BASICA</t>
  </si>
  <si>
    <t>TIEMPO
 EXTRA</t>
  </si>
  <si>
    <t>ISPT</t>
  </si>
  <si>
    <t>CREDITO
 AL
 SALARIO</t>
  </si>
  <si>
    <t>CAJA
 POPULAR</t>
  </si>
  <si>
    <t>OTROS 
DESCUENTOS</t>
  </si>
  <si>
    <t>SUELDO 
PERCIBIDO</t>
  </si>
  <si>
    <t>ANA LILIA CARDENAS GARCIA</t>
  </si>
  <si>
    <t>ANABEL PLACITO GORDIAN</t>
  </si>
  <si>
    <t>IGNACIA GONZALEZ CRUZ</t>
  </si>
  <si>
    <t>SANDY NALLELY ARAIZA VICENCIO</t>
  </si>
  <si>
    <t>MARTHA GABRIELA SANDOVAL GONZALEZ</t>
  </si>
  <si>
    <t>MARIA LUISA CORTES GOMEZ</t>
  </si>
  <si>
    <t>TOTALES</t>
  </si>
  <si>
    <t>CARGO</t>
  </si>
  <si>
    <t>ASCRIPCION</t>
  </si>
  <si>
    <t>CADI</t>
  </si>
  <si>
    <t>TERAPEUTA</t>
  </si>
  <si>
    <t>UBR</t>
  </si>
  <si>
    <t>DIF</t>
  </si>
  <si>
    <t>TRABAJO SOCIAL</t>
  </si>
  <si>
    <t>AMAIRANI BETSAIRA RODRIGUEZ OCHOA</t>
  </si>
  <si>
    <t>TECNICA PREESCOLAR 1</t>
  </si>
  <si>
    <t>MAESTRA DE PREESCOLAR 1</t>
  </si>
  <si>
    <t>SONIA MEZA  VALDEZ</t>
  </si>
  <si>
    <t>MARIA JOSE SOLIS ZEPEDA</t>
  </si>
  <si>
    <t>AUXILIAR ALMACEN</t>
  </si>
  <si>
    <t>NOMBRE</t>
  </si>
  <si>
    <t>ELSI BELEN GORDIAN CASTELLON</t>
  </si>
  <si>
    <t>SECRETARIA A</t>
  </si>
  <si>
    <t>FIRMA</t>
  </si>
  <si>
    <t>DIANA FERNANDA GONZALEZ CARDENAS</t>
  </si>
  <si>
    <t>MAESTRA DE PREESCOLAR 3</t>
  </si>
  <si>
    <t>HECTOR GABRIEL CARDENAS IBARRA</t>
  </si>
  <si>
    <t>YENNY ESMERALDA PLACITO PEÑA</t>
  </si>
  <si>
    <t>KARLA ANDREA LOPEZ HERNANDEZ</t>
  </si>
  <si>
    <t>BRICEYDA MARLEN LEPE DE LA ROSA</t>
  </si>
  <si>
    <t>TANIA YURIDIA JOYA SANCHEZ</t>
  </si>
  <si>
    <t>INTENDENTE DE DIF</t>
  </si>
  <si>
    <t>MARCOS SAUL ROBLES GARCIA</t>
  </si>
  <si>
    <t>OFICIAL DE SERVICIOS</t>
  </si>
  <si>
    <t xml:space="preserve">CELESTE LORENZO LORENZO </t>
  </si>
  <si>
    <t>DIRECTORA DIF</t>
  </si>
  <si>
    <t>AUXILIAR DE COCINA</t>
  </si>
  <si>
    <t>NIÑERA DE MATERNAL BC</t>
  </si>
  <si>
    <t>NIÑERA DE MATETERNAL A</t>
  </si>
  <si>
    <t>NIÑERA MATERNAL BC</t>
  </si>
  <si>
    <t>MAESTRA DE PREESCOLAR 2</t>
  </si>
  <si>
    <t>NIÑERA DE MATERNAL A</t>
  </si>
  <si>
    <t>ENCARGADA DE PROTECCION A LA INFANCIA</t>
  </si>
  <si>
    <t>DORA MARIA GARCIA ORDOÑEZ</t>
  </si>
  <si>
    <t>ENCARGADA DE ALIMENTARIA</t>
  </si>
  <si>
    <t>AUXILIAR DE ALIMENTARIA</t>
  </si>
  <si>
    <t>AUXILIAR CONTABLE</t>
  </si>
  <si>
    <t>FERNANDO CRUZ HERNANDEZ</t>
  </si>
  <si>
    <t>LOURDES BETSABE VILLASEÑOR CRUZ</t>
  </si>
  <si>
    <t xml:space="preserve">SISTEMA DIF CABO CORRIENTES </t>
  </si>
  <si>
    <t>ADMINISTRACIÓN 2021-2024</t>
  </si>
  <si>
    <t xml:space="preserve">PERSONAL ADMINISTRATIVO </t>
  </si>
  <si>
    <t>PERIODO DEL 16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</si>
</sst>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4" fontId="3" fillId="0" borderId="0" xfId="1" applyFont="1" applyFill="1" applyBorder="1"/>
    <xf numFmtId="4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Alignment="1">
      <alignment horizontal="center"/>
    </xf>
    <xf numFmtId="44" fontId="4" fillId="0" borderId="0" xfId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0" applyNumberFormat="1" applyFont="1" applyFill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ont="1"/>
    <xf numFmtId="44" fontId="0" fillId="0" borderId="0" xfId="0" applyNumberForma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center"/>
    </xf>
    <xf numFmtId="43" fontId="6" fillId="0" borderId="1" xfId="2" applyFont="1" applyFill="1" applyBorder="1"/>
    <xf numFmtId="2" fontId="6" fillId="0" borderId="1" xfId="0" applyNumberFormat="1" applyFont="1" applyFill="1" applyBorder="1"/>
    <xf numFmtId="44" fontId="6" fillId="0" borderId="4" xfId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5" fillId="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/>
    </xf>
    <xf numFmtId="43" fontId="6" fillId="0" borderId="2" xfId="2" applyFont="1" applyFill="1" applyBorder="1"/>
    <xf numFmtId="2" fontId="6" fillId="0" borderId="2" xfId="0" applyNumberFormat="1" applyFont="1" applyFill="1" applyBorder="1"/>
    <xf numFmtId="44" fontId="6" fillId="0" borderId="5" xfId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/>
    </xf>
    <xf numFmtId="43" fontId="5" fillId="0" borderId="1" xfId="2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3" fontId="5" fillId="3" borderId="1" xfId="2" applyFont="1" applyFill="1" applyBorder="1"/>
    <xf numFmtId="4" fontId="5" fillId="3" borderId="4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0" borderId="2" xfId="0" applyFont="1" applyFill="1" applyBorder="1" applyAlignment="1">
      <alignment wrapText="1"/>
    </xf>
    <xf numFmtId="43" fontId="6" fillId="2" borderId="1" xfId="2" applyFont="1" applyFill="1" applyBorder="1"/>
    <xf numFmtId="0" fontId="6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43" fontId="6" fillId="2" borderId="2" xfId="2" applyFont="1" applyFill="1" applyBorder="1"/>
    <xf numFmtId="0" fontId="6" fillId="2" borderId="2" xfId="0" applyFont="1" applyFill="1" applyBorder="1"/>
    <xf numFmtId="43" fontId="5" fillId="2" borderId="1" xfId="2" applyFont="1" applyFill="1" applyBorder="1" applyAlignment="1">
      <alignment horizontal="center"/>
    </xf>
    <xf numFmtId="2" fontId="5" fillId="2" borderId="1" xfId="0" applyNumberFormat="1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4" fontId="3" fillId="0" borderId="14" xfId="1" applyFont="1" applyFill="1" applyBorder="1"/>
    <xf numFmtId="4" fontId="4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4" fontId="3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2" borderId="16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4" fontId="5" fillId="3" borderId="17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9" fontId="3" fillId="0" borderId="18" xfId="1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zoomScale="90" zoomScaleNormal="90" workbookViewId="0">
      <selection activeCell="A3" sqref="A3:Q3"/>
    </sheetView>
  </sheetViews>
  <sheetFormatPr baseColWidth="10" defaultRowHeight="15" x14ac:dyDescent="0.25"/>
  <cols>
    <col min="1" max="1" width="4.5703125" customWidth="1"/>
    <col min="2" max="2" width="34.85546875" customWidth="1"/>
    <col min="3" max="3" width="25" customWidth="1"/>
    <col min="4" max="4" width="11.85546875" customWidth="1"/>
    <col min="5" max="5" width="3.28515625" customWidth="1"/>
    <col min="6" max="6" width="3.28515625" style="1" customWidth="1"/>
    <col min="7" max="7" width="7" customWidth="1"/>
    <col min="8" max="8" width="10.42578125" style="1" customWidth="1"/>
    <col min="9" max="9" width="14" style="1" customWidth="1"/>
    <col min="10" max="10" width="9.28515625" customWidth="1"/>
    <col min="11" max="11" width="9.5703125" bestFit="1" customWidth="1"/>
    <col min="12" max="12" width="9.28515625" style="1" customWidth="1"/>
    <col min="13" max="13" width="8.7109375" customWidth="1"/>
    <col min="14" max="14" width="10.140625" customWidth="1"/>
    <col min="15" max="15" width="9" customWidth="1"/>
    <col min="16" max="16" width="11.42578125" customWidth="1"/>
    <col min="17" max="17" width="32.5703125" style="6" customWidth="1"/>
    <col min="18" max="23" width="11.42578125" style="6" customWidth="1"/>
    <col min="24" max="27" width="11.5703125" style="6"/>
  </cols>
  <sheetData>
    <row r="1" spans="1:28" x14ac:dyDescent="0.25">
      <c r="A1" s="77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8" x14ac:dyDescent="0.25">
      <c r="A2" s="80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28" x14ac:dyDescent="0.25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28" x14ac:dyDescent="0.25">
      <c r="A4" s="83" t="s">
        <v>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28" s="2" customFormat="1" ht="81.2" customHeight="1" x14ac:dyDescent="0.25">
      <c r="A5" s="61" t="s">
        <v>0</v>
      </c>
      <c r="B5" s="16" t="s">
        <v>32</v>
      </c>
      <c r="C5" s="16" t="s">
        <v>19</v>
      </c>
      <c r="D5" s="16" t="s">
        <v>20</v>
      </c>
      <c r="E5" s="16" t="s">
        <v>1</v>
      </c>
      <c r="F5" s="16" t="s">
        <v>1</v>
      </c>
      <c r="G5" s="16" t="s">
        <v>2</v>
      </c>
      <c r="H5" s="16" t="s">
        <v>3</v>
      </c>
      <c r="I5" s="15" t="s">
        <v>4</v>
      </c>
      <c r="J5" s="15" t="s">
        <v>5</v>
      </c>
      <c r="K5" s="15" t="s">
        <v>6</v>
      </c>
      <c r="L5" s="16" t="s">
        <v>7</v>
      </c>
      <c r="M5" s="15" t="s">
        <v>8</v>
      </c>
      <c r="N5" s="15" t="s">
        <v>9</v>
      </c>
      <c r="O5" s="15" t="s">
        <v>10</v>
      </c>
      <c r="P5" s="21" t="s">
        <v>11</v>
      </c>
      <c r="Q5" s="62" t="s">
        <v>35</v>
      </c>
      <c r="R5" s="17"/>
      <c r="S5" s="17"/>
      <c r="T5" s="17"/>
      <c r="U5" s="17"/>
      <c r="V5" s="17"/>
      <c r="W5" s="17"/>
      <c r="X5" s="18"/>
      <c r="Y5" s="18"/>
      <c r="Z5" s="18"/>
      <c r="AA5" s="18"/>
    </row>
    <row r="6" spans="1:28" ht="68.25" customHeight="1" x14ac:dyDescent="0.25">
      <c r="A6" s="63">
        <v>5</v>
      </c>
      <c r="B6" s="24" t="s">
        <v>14</v>
      </c>
      <c r="C6" s="24" t="s">
        <v>48</v>
      </c>
      <c r="D6" s="24" t="s">
        <v>21</v>
      </c>
      <c r="E6" s="24">
        <v>16</v>
      </c>
      <c r="F6" s="25">
        <f>+E6</f>
        <v>16</v>
      </c>
      <c r="G6" s="26">
        <v>220.57</v>
      </c>
      <c r="H6" s="27">
        <f>F6*G6</f>
        <v>3529.12</v>
      </c>
      <c r="I6" s="25"/>
      <c r="J6" s="24"/>
      <c r="K6" s="28"/>
      <c r="L6" s="25">
        <v>262.57</v>
      </c>
      <c r="M6" s="29">
        <v>107.4</v>
      </c>
      <c r="N6" s="54">
        <v>0</v>
      </c>
      <c r="O6" s="55"/>
      <c r="P6" s="30">
        <f t="shared" ref="P6:P14" si="0">H6+I6+J6+K6+M6-L6-N6-O6</f>
        <v>3373.95</v>
      </c>
      <c r="Q6" s="64"/>
      <c r="R6" s="10"/>
      <c r="S6" s="10"/>
      <c r="T6" s="10"/>
      <c r="U6" s="10"/>
      <c r="V6" s="10"/>
      <c r="W6" s="10"/>
    </row>
    <row r="7" spans="1:28" s="6" customFormat="1" ht="68.25" customHeight="1" x14ac:dyDescent="0.25">
      <c r="A7" s="63">
        <v>16</v>
      </c>
      <c r="B7" s="24" t="s">
        <v>29</v>
      </c>
      <c r="C7" s="24" t="s">
        <v>49</v>
      </c>
      <c r="D7" s="24" t="s">
        <v>21</v>
      </c>
      <c r="E7" s="24">
        <v>16</v>
      </c>
      <c r="F7" s="25">
        <f t="shared" ref="F7:F14" si="1">+E7</f>
        <v>16</v>
      </c>
      <c r="G7" s="26">
        <v>220.57</v>
      </c>
      <c r="H7" s="27">
        <f t="shared" ref="H7:H11" si="2">F7*G7</f>
        <v>3529.12</v>
      </c>
      <c r="I7" s="25"/>
      <c r="J7" s="24"/>
      <c r="K7" s="28"/>
      <c r="L7" s="25">
        <v>262.57</v>
      </c>
      <c r="M7" s="29">
        <v>107.4</v>
      </c>
      <c r="N7" s="54">
        <v>0</v>
      </c>
      <c r="O7" s="55"/>
      <c r="P7" s="30">
        <f t="shared" si="0"/>
        <v>3373.95</v>
      </c>
      <c r="Q7" s="64"/>
      <c r="R7" s="10"/>
      <c r="S7" s="10"/>
      <c r="T7" s="10"/>
      <c r="U7" s="10"/>
      <c r="V7" s="10"/>
      <c r="W7" s="10"/>
    </row>
    <row r="8" spans="1:28" ht="68.25" customHeight="1" x14ac:dyDescent="0.25">
      <c r="A8" s="63">
        <v>20</v>
      </c>
      <c r="B8" s="24" t="s">
        <v>12</v>
      </c>
      <c r="C8" s="24" t="s">
        <v>50</v>
      </c>
      <c r="D8" s="24" t="s">
        <v>21</v>
      </c>
      <c r="E8" s="24">
        <v>16</v>
      </c>
      <c r="F8" s="25">
        <f t="shared" si="1"/>
        <v>16</v>
      </c>
      <c r="G8" s="26">
        <v>220.57</v>
      </c>
      <c r="H8" s="27">
        <f t="shared" si="2"/>
        <v>3529.12</v>
      </c>
      <c r="I8" s="25"/>
      <c r="J8" s="24"/>
      <c r="K8" s="28"/>
      <c r="L8" s="25">
        <v>262.57</v>
      </c>
      <c r="M8" s="29">
        <v>107.4</v>
      </c>
      <c r="N8" s="54">
        <v>0</v>
      </c>
      <c r="O8" s="54">
        <v>0</v>
      </c>
      <c r="P8" s="30">
        <f t="shared" si="0"/>
        <v>3373.95</v>
      </c>
      <c r="Q8" s="64"/>
      <c r="R8" s="10"/>
      <c r="S8" s="10"/>
      <c r="T8" s="10"/>
      <c r="U8" s="10"/>
      <c r="V8" s="10"/>
      <c r="W8" s="10"/>
    </row>
    <row r="9" spans="1:28" s="6" customFormat="1" ht="68.25" customHeight="1" x14ac:dyDescent="0.25">
      <c r="A9" s="63">
        <v>40</v>
      </c>
      <c r="B9" s="24" t="s">
        <v>26</v>
      </c>
      <c r="C9" s="24" t="s">
        <v>51</v>
      </c>
      <c r="D9" s="24" t="s">
        <v>21</v>
      </c>
      <c r="E9" s="24">
        <v>16</v>
      </c>
      <c r="F9" s="25">
        <f t="shared" si="1"/>
        <v>16</v>
      </c>
      <c r="G9" s="26">
        <v>312.26</v>
      </c>
      <c r="H9" s="27">
        <f t="shared" si="2"/>
        <v>4996.16</v>
      </c>
      <c r="I9" s="25"/>
      <c r="J9" s="24"/>
      <c r="K9" s="28"/>
      <c r="L9" s="31">
        <v>460.9</v>
      </c>
      <c r="M9" s="29">
        <v>0</v>
      </c>
      <c r="N9" s="54">
        <v>0</v>
      </c>
      <c r="O9" s="55"/>
      <c r="P9" s="30">
        <f t="shared" si="0"/>
        <v>4535.26</v>
      </c>
      <c r="Q9" s="64"/>
      <c r="R9" s="10"/>
      <c r="S9" s="10"/>
      <c r="T9" s="10"/>
      <c r="U9" s="10"/>
      <c r="V9" s="10"/>
      <c r="W9" s="10"/>
      <c r="AB9" s="11"/>
    </row>
    <row r="10" spans="1:28" s="6" customFormat="1" ht="68.25" customHeight="1" x14ac:dyDescent="0.25">
      <c r="A10" s="63">
        <v>3</v>
      </c>
      <c r="B10" s="24" t="s">
        <v>36</v>
      </c>
      <c r="C10" s="24" t="s">
        <v>37</v>
      </c>
      <c r="D10" s="24" t="s">
        <v>21</v>
      </c>
      <c r="E10" s="24">
        <v>16</v>
      </c>
      <c r="F10" s="25">
        <f t="shared" si="1"/>
        <v>16</v>
      </c>
      <c r="G10" s="26">
        <v>312.26</v>
      </c>
      <c r="H10" s="27">
        <f t="shared" si="2"/>
        <v>4996.16</v>
      </c>
      <c r="I10" s="25"/>
      <c r="J10" s="24"/>
      <c r="K10" s="28"/>
      <c r="L10" s="31">
        <v>460.9</v>
      </c>
      <c r="M10" s="29">
        <v>0</v>
      </c>
      <c r="N10" s="54">
        <v>0</v>
      </c>
      <c r="O10" s="55"/>
      <c r="P10" s="30">
        <f t="shared" si="0"/>
        <v>4535.26</v>
      </c>
      <c r="Q10" s="64"/>
      <c r="R10" s="10"/>
      <c r="S10" s="10"/>
      <c r="T10" s="10"/>
      <c r="U10" s="10"/>
      <c r="V10" s="10"/>
      <c r="W10" s="10"/>
    </row>
    <row r="11" spans="1:28" s="22" customFormat="1" ht="68.25" customHeight="1" x14ac:dyDescent="0.25">
      <c r="A11" s="63">
        <v>10</v>
      </c>
      <c r="B11" s="24" t="s">
        <v>39</v>
      </c>
      <c r="C11" s="24" t="s">
        <v>28</v>
      </c>
      <c r="D11" s="24" t="s">
        <v>21</v>
      </c>
      <c r="E11" s="24">
        <v>16</v>
      </c>
      <c r="F11" s="25">
        <f t="shared" si="1"/>
        <v>16</v>
      </c>
      <c r="G11" s="26">
        <v>312.26</v>
      </c>
      <c r="H11" s="27">
        <f t="shared" si="2"/>
        <v>4996.16</v>
      </c>
      <c r="I11" s="25"/>
      <c r="J11" s="24"/>
      <c r="K11" s="32"/>
      <c r="L11" s="31">
        <v>460.9</v>
      </c>
      <c r="M11" s="29">
        <v>0</v>
      </c>
      <c r="N11" s="54">
        <v>0</v>
      </c>
      <c r="O11" s="54">
        <f t="shared" ref="O11:O12" si="3">+M11</f>
        <v>0</v>
      </c>
      <c r="P11" s="30">
        <f t="shared" si="0"/>
        <v>4535.26</v>
      </c>
      <c r="Q11" s="64"/>
    </row>
    <row r="12" spans="1:28" s="19" customFormat="1" ht="68.25" customHeight="1" x14ac:dyDescent="0.25">
      <c r="A12" s="63">
        <v>11</v>
      </c>
      <c r="B12" s="24" t="s">
        <v>40</v>
      </c>
      <c r="C12" s="24" t="s">
        <v>52</v>
      </c>
      <c r="D12" s="24" t="s">
        <v>21</v>
      </c>
      <c r="E12" s="24">
        <v>16</v>
      </c>
      <c r="F12" s="25">
        <f t="shared" si="1"/>
        <v>16</v>
      </c>
      <c r="G12" s="26">
        <v>312.26</v>
      </c>
      <c r="H12" s="27">
        <f>F12*G12</f>
        <v>4996.16</v>
      </c>
      <c r="I12" s="25"/>
      <c r="J12" s="24"/>
      <c r="K12" s="24"/>
      <c r="L12" s="25">
        <v>460.9</v>
      </c>
      <c r="M12" s="29">
        <v>0</v>
      </c>
      <c r="N12" s="54">
        <v>0</v>
      </c>
      <c r="O12" s="54">
        <f t="shared" si="3"/>
        <v>0</v>
      </c>
      <c r="P12" s="30">
        <f>H12+I12+J12+K12+M12-L12-N12-O12</f>
        <v>4535.26</v>
      </c>
      <c r="Q12" s="64"/>
    </row>
    <row r="13" spans="1:28" s="19" customFormat="1" ht="68.25" customHeight="1" x14ac:dyDescent="0.25">
      <c r="A13" s="63">
        <v>13</v>
      </c>
      <c r="B13" s="24" t="s">
        <v>41</v>
      </c>
      <c r="C13" s="24" t="s">
        <v>53</v>
      </c>
      <c r="D13" s="24" t="s">
        <v>21</v>
      </c>
      <c r="E13" s="24">
        <v>16</v>
      </c>
      <c r="F13" s="25">
        <f t="shared" si="1"/>
        <v>16</v>
      </c>
      <c r="G13" s="26">
        <v>220.57</v>
      </c>
      <c r="H13" s="27">
        <f>F13*G13</f>
        <v>3529.12</v>
      </c>
      <c r="I13" s="25"/>
      <c r="J13" s="24"/>
      <c r="K13" s="24"/>
      <c r="L13" s="25">
        <v>262.57</v>
      </c>
      <c r="M13" s="29">
        <v>107.4</v>
      </c>
      <c r="N13" s="54">
        <v>0</v>
      </c>
      <c r="O13" s="54">
        <v>0</v>
      </c>
      <c r="P13" s="30">
        <f t="shared" ref="P13" si="4">H13+I13+J13+K13+M13-L13-N13-O13</f>
        <v>3373.95</v>
      </c>
      <c r="Q13" s="64"/>
    </row>
    <row r="14" spans="1:28" ht="68.25" customHeight="1" x14ac:dyDescent="0.25">
      <c r="A14" s="63">
        <v>48</v>
      </c>
      <c r="B14" s="24" t="s">
        <v>30</v>
      </c>
      <c r="C14" s="24" t="s">
        <v>27</v>
      </c>
      <c r="D14" s="24" t="s">
        <v>21</v>
      </c>
      <c r="E14" s="24">
        <v>16</v>
      </c>
      <c r="F14" s="25">
        <f t="shared" si="1"/>
        <v>16</v>
      </c>
      <c r="G14" s="26">
        <v>312.26</v>
      </c>
      <c r="H14" s="27">
        <f>F14*G14</f>
        <v>4996.16</v>
      </c>
      <c r="I14" s="25"/>
      <c r="J14" s="24"/>
      <c r="K14" s="28"/>
      <c r="L14" s="31">
        <v>460.9</v>
      </c>
      <c r="M14" s="29">
        <v>145.35</v>
      </c>
      <c r="N14" s="54">
        <v>0</v>
      </c>
      <c r="O14" s="55"/>
      <c r="P14" s="30">
        <f t="shared" si="0"/>
        <v>4680.6100000000006</v>
      </c>
      <c r="Q14" s="64"/>
      <c r="R14" s="10"/>
      <c r="S14" s="10"/>
      <c r="T14" s="10"/>
      <c r="U14" s="10"/>
      <c r="V14" s="10"/>
      <c r="W14" s="10"/>
    </row>
    <row r="15" spans="1:28" ht="15" customHeight="1" x14ac:dyDescent="0.25">
      <c r="A15" s="63"/>
      <c r="B15" s="24"/>
      <c r="C15" s="24"/>
      <c r="D15" s="24"/>
      <c r="E15" s="24"/>
      <c r="F15" s="25"/>
      <c r="G15" s="26"/>
      <c r="H15" s="33">
        <f t="shared" ref="H15:P15" si="5">+SUM(H6:H14)</f>
        <v>39097.279999999999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3354.7800000000007</v>
      </c>
      <c r="M15" s="33">
        <f t="shared" si="5"/>
        <v>574.95000000000005</v>
      </c>
      <c r="N15" s="56">
        <f t="shared" si="5"/>
        <v>0</v>
      </c>
      <c r="O15" s="56">
        <f t="shared" si="5"/>
        <v>0</v>
      </c>
      <c r="P15" s="33">
        <f t="shared" si="5"/>
        <v>36317.449999999997</v>
      </c>
      <c r="Q15" s="65"/>
      <c r="R15" s="9"/>
      <c r="S15" s="9"/>
      <c r="T15" s="9"/>
      <c r="U15" s="9"/>
      <c r="V15" s="9"/>
      <c r="W15" s="9"/>
      <c r="X15" s="12"/>
    </row>
    <row r="16" spans="1:28" ht="68.25" customHeight="1" x14ac:dyDescent="0.25">
      <c r="A16" s="63">
        <v>4</v>
      </c>
      <c r="B16" s="24" t="s">
        <v>13</v>
      </c>
      <c r="C16" s="24" t="s">
        <v>22</v>
      </c>
      <c r="D16" s="24" t="s">
        <v>23</v>
      </c>
      <c r="E16" s="24">
        <v>6</v>
      </c>
      <c r="F16" s="25">
        <f>E16</f>
        <v>6</v>
      </c>
      <c r="G16" s="26">
        <v>390.21</v>
      </c>
      <c r="H16" s="27">
        <f t="shared" ref="H16:H22" si="6">F16*G16</f>
        <v>2341.2599999999998</v>
      </c>
      <c r="I16" s="25"/>
      <c r="J16" s="24"/>
      <c r="K16" s="28"/>
      <c r="L16" s="25">
        <v>137.12</v>
      </c>
      <c r="M16" s="29">
        <v>160.35</v>
      </c>
      <c r="N16" s="54"/>
      <c r="O16" s="54">
        <v>0</v>
      </c>
      <c r="P16" s="30">
        <f t="shared" ref="P16:P22" si="7">H16+I16+J16+K16+M16-L16-N16-O16</f>
        <v>2364.4899999999998</v>
      </c>
      <c r="Q16" s="64"/>
      <c r="R16" s="10"/>
      <c r="S16" s="10"/>
      <c r="T16" s="10"/>
      <c r="U16" s="10"/>
      <c r="V16" s="10"/>
      <c r="W16" s="10"/>
    </row>
    <row r="17" spans="1:28" s="6" customFormat="1" ht="68.25" customHeight="1" x14ac:dyDescent="0.25">
      <c r="A17" s="63">
        <v>18</v>
      </c>
      <c r="B17" s="24" t="s">
        <v>59</v>
      </c>
      <c r="C17" s="24" t="s">
        <v>58</v>
      </c>
      <c r="D17" s="24" t="s">
        <v>24</v>
      </c>
      <c r="E17" s="24">
        <v>16</v>
      </c>
      <c r="F17" s="25">
        <f t="shared" ref="F17" si="8">E17</f>
        <v>16</v>
      </c>
      <c r="G17" s="26">
        <v>350.24</v>
      </c>
      <c r="H17" s="27">
        <f t="shared" si="6"/>
        <v>5603.84</v>
      </c>
      <c r="I17" s="25"/>
      <c r="J17" s="24"/>
      <c r="K17" s="28"/>
      <c r="L17" s="25">
        <v>569.79999999999995</v>
      </c>
      <c r="M17" s="29">
        <v>0</v>
      </c>
      <c r="N17" s="54"/>
      <c r="O17" s="55"/>
      <c r="P17" s="30">
        <f t="shared" si="7"/>
        <v>5034.04</v>
      </c>
      <c r="Q17" s="64"/>
      <c r="R17" s="10"/>
      <c r="S17" s="10"/>
      <c r="T17" s="10"/>
      <c r="U17" s="10"/>
      <c r="V17" s="10"/>
      <c r="W17" s="10"/>
    </row>
    <row r="18" spans="1:28" s="19" customFormat="1" ht="68.25" customHeight="1" x14ac:dyDescent="0.25">
      <c r="A18" s="63">
        <v>14</v>
      </c>
      <c r="B18" s="24" t="s">
        <v>42</v>
      </c>
      <c r="C18" s="24" t="s">
        <v>43</v>
      </c>
      <c r="D18" s="24" t="s">
        <v>24</v>
      </c>
      <c r="E18" s="24">
        <v>16</v>
      </c>
      <c r="F18" s="25">
        <f t="shared" ref="F18" si="9">+E18</f>
        <v>16</v>
      </c>
      <c r="G18" s="26">
        <v>220.57</v>
      </c>
      <c r="H18" s="27">
        <f>F18*G18</f>
        <v>3529.12</v>
      </c>
      <c r="I18" s="25"/>
      <c r="J18" s="24"/>
      <c r="K18" s="24"/>
      <c r="L18" s="25">
        <v>262.57</v>
      </c>
      <c r="M18" s="29">
        <v>107.4</v>
      </c>
      <c r="N18" s="54">
        <v>0</v>
      </c>
      <c r="O18" s="54">
        <v>0</v>
      </c>
      <c r="P18" s="30">
        <f t="shared" si="7"/>
        <v>3373.95</v>
      </c>
      <c r="Q18" s="64"/>
    </row>
    <row r="19" spans="1:28" s="19" customFormat="1" ht="68.25" customHeight="1" x14ac:dyDescent="0.25">
      <c r="A19" s="63">
        <v>6</v>
      </c>
      <c r="B19" s="24" t="s">
        <v>46</v>
      </c>
      <c r="C19" s="24" t="s">
        <v>47</v>
      </c>
      <c r="D19" s="24" t="s">
        <v>24</v>
      </c>
      <c r="E19" s="24">
        <v>16</v>
      </c>
      <c r="F19" s="25">
        <f t="shared" ref="F19:F22" si="10">E19</f>
        <v>16</v>
      </c>
      <c r="G19" s="26">
        <v>594.66999999999996</v>
      </c>
      <c r="H19" s="27">
        <f t="shared" si="6"/>
        <v>9514.7199999999993</v>
      </c>
      <c r="I19" s="25"/>
      <c r="J19" s="24"/>
      <c r="K19" s="28"/>
      <c r="L19" s="25">
        <v>1394.17</v>
      </c>
      <c r="M19" s="29"/>
      <c r="N19" s="54"/>
      <c r="O19" s="54">
        <v>0</v>
      </c>
      <c r="P19" s="30">
        <f>H19+I19+J19+K19+M19-L19-N19-O19</f>
        <v>8120.5499999999993</v>
      </c>
      <c r="Q19" s="64"/>
      <c r="R19" s="10"/>
      <c r="S19" s="10"/>
      <c r="T19" s="10"/>
      <c r="U19" s="10"/>
      <c r="V19" s="10"/>
      <c r="W19" s="10"/>
    </row>
    <row r="20" spans="1:28" s="6" customFormat="1" ht="68.25" customHeight="1" x14ac:dyDescent="0.25">
      <c r="A20" s="63">
        <v>7</v>
      </c>
      <c r="B20" s="24" t="s">
        <v>33</v>
      </c>
      <c r="C20" s="24" t="s">
        <v>34</v>
      </c>
      <c r="D20" s="24" t="s">
        <v>24</v>
      </c>
      <c r="E20" s="24">
        <v>16</v>
      </c>
      <c r="F20" s="25">
        <f t="shared" si="10"/>
        <v>16</v>
      </c>
      <c r="G20" s="26">
        <v>290.60000000000002</v>
      </c>
      <c r="H20" s="27">
        <f t="shared" si="6"/>
        <v>4649.6000000000004</v>
      </c>
      <c r="I20" s="25"/>
      <c r="J20" s="24"/>
      <c r="K20" s="28"/>
      <c r="L20" s="25">
        <v>404.52</v>
      </c>
      <c r="M20" s="29"/>
      <c r="N20" s="54"/>
      <c r="O20" s="55"/>
      <c r="P20" s="30">
        <f>H20+I20+J20+K20+M20-L20-N20-O20</f>
        <v>4245.08</v>
      </c>
      <c r="Q20" s="66"/>
    </row>
    <row r="21" spans="1:28" ht="68.25" customHeight="1" x14ac:dyDescent="0.25">
      <c r="A21" s="63">
        <v>50</v>
      </c>
      <c r="B21" s="24" t="s">
        <v>38</v>
      </c>
      <c r="C21" s="24" t="s">
        <v>31</v>
      </c>
      <c r="D21" s="24" t="s">
        <v>24</v>
      </c>
      <c r="E21" s="24">
        <v>16</v>
      </c>
      <c r="F21" s="25">
        <f t="shared" si="10"/>
        <v>16</v>
      </c>
      <c r="G21" s="26">
        <v>209.47</v>
      </c>
      <c r="H21" s="27">
        <f t="shared" si="6"/>
        <v>3351.52</v>
      </c>
      <c r="I21" s="25"/>
      <c r="J21" s="24"/>
      <c r="K21" s="28"/>
      <c r="L21" s="25">
        <v>243.24</v>
      </c>
      <c r="M21" s="29">
        <v>125.1</v>
      </c>
      <c r="N21" s="54">
        <v>0</v>
      </c>
      <c r="O21" s="55"/>
      <c r="P21" s="30">
        <f t="shared" si="7"/>
        <v>3233.38</v>
      </c>
      <c r="Q21" s="64"/>
      <c r="R21" s="10"/>
      <c r="S21" s="10"/>
      <c r="T21" s="10"/>
      <c r="U21" s="10"/>
      <c r="V21" s="10"/>
      <c r="W21" s="10"/>
    </row>
    <row r="22" spans="1:28" s="22" customFormat="1" ht="68.25" customHeight="1" x14ac:dyDescent="0.25">
      <c r="A22" s="63">
        <v>12</v>
      </c>
      <c r="B22" s="24" t="s">
        <v>44</v>
      </c>
      <c r="C22" s="24" t="s">
        <v>45</v>
      </c>
      <c r="D22" s="24" t="s">
        <v>24</v>
      </c>
      <c r="E22" s="24">
        <v>16</v>
      </c>
      <c r="F22" s="25">
        <f t="shared" si="10"/>
        <v>16</v>
      </c>
      <c r="G22" s="26">
        <v>269.47000000000003</v>
      </c>
      <c r="H22" s="27">
        <f t="shared" si="6"/>
        <v>4311.5200000000004</v>
      </c>
      <c r="I22" s="25"/>
      <c r="J22" s="24"/>
      <c r="K22" s="28">
        <v>0</v>
      </c>
      <c r="L22" s="25">
        <v>350.43</v>
      </c>
      <c r="M22" s="29">
        <v>0</v>
      </c>
      <c r="N22" s="54">
        <v>0</v>
      </c>
      <c r="O22" s="55"/>
      <c r="P22" s="30">
        <f t="shared" si="7"/>
        <v>3961.0900000000006</v>
      </c>
      <c r="Q22" s="67"/>
      <c r="R22" s="8"/>
      <c r="S22" s="8"/>
      <c r="T22" s="8"/>
      <c r="U22" s="8"/>
      <c r="V22" s="8"/>
      <c r="W22" s="8"/>
      <c r="X22" s="19"/>
      <c r="Y22" s="19"/>
      <c r="Z22" s="19"/>
      <c r="AA22" s="19"/>
    </row>
    <row r="23" spans="1:28" x14ac:dyDescent="0.25">
      <c r="A23" s="63"/>
      <c r="B23" s="24"/>
      <c r="C23" s="24"/>
      <c r="D23" s="24"/>
      <c r="E23" s="24"/>
      <c r="F23" s="25"/>
      <c r="G23" s="26"/>
      <c r="H23" s="33">
        <f t="shared" ref="H23:P23" si="11">SUM(H16:H22)</f>
        <v>33301.58</v>
      </c>
      <c r="I23" s="33">
        <f t="shared" si="11"/>
        <v>0</v>
      </c>
      <c r="J23" s="33">
        <f t="shared" si="11"/>
        <v>0</v>
      </c>
      <c r="K23" s="33">
        <f t="shared" si="11"/>
        <v>0</v>
      </c>
      <c r="L23" s="33">
        <f t="shared" si="11"/>
        <v>3361.85</v>
      </c>
      <c r="M23" s="33">
        <f t="shared" si="11"/>
        <v>392.85</v>
      </c>
      <c r="N23" s="56">
        <f t="shared" si="11"/>
        <v>0</v>
      </c>
      <c r="O23" s="56">
        <f t="shared" si="11"/>
        <v>0</v>
      </c>
      <c r="P23" s="33">
        <f t="shared" si="11"/>
        <v>30332.58</v>
      </c>
      <c r="Q23" s="68"/>
      <c r="R23" s="14"/>
      <c r="S23" s="7"/>
      <c r="T23" s="7"/>
      <c r="U23" s="7"/>
      <c r="V23" s="7"/>
      <c r="W23" s="7"/>
    </row>
    <row r="24" spans="1:28" s="22" customFormat="1" ht="68.25" customHeight="1" x14ac:dyDescent="0.25">
      <c r="A24" s="69">
        <v>8</v>
      </c>
      <c r="B24" s="36" t="s">
        <v>15</v>
      </c>
      <c r="C24" s="53" t="s">
        <v>54</v>
      </c>
      <c r="D24" s="36" t="s">
        <v>24</v>
      </c>
      <c r="E24" s="36">
        <v>16</v>
      </c>
      <c r="F24" s="37">
        <f>E24</f>
        <v>16</v>
      </c>
      <c r="G24" s="38">
        <v>296.54000000000002</v>
      </c>
      <c r="H24" s="39">
        <f>F24*G24</f>
        <v>4744.6400000000003</v>
      </c>
      <c r="I24" s="37"/>
      <c r="J24" s="36"/>
      <c r="K24" s="40">
        <v>0</v>
      </c>
      <c r="L24" s="37">
        <v>419.73</v>
      </c>
      <c r="M24" s="41"/>
      <c r="N24" s="57">
        <v>0</v>
      </c>
      <c r="O24" s="58"/>
      <c r="P24" s="42">
        <f>H24+I24+J24+K24+M24-L24-N24-O24</f>
        <v>4324.91</v>
      </c>
      <c r="Q24" s="64"/>
    </row>
    <row r="25" spans="1:28" x14ac:dyDescent="0.25">
      <c r="A25" s="70"/>
      <c r="B25" s="43"/>
      <c r="C25" s="43"/>
      <c r="D25" s="43"/>
      <c r="E25" s="43"/>
      <c r="F25" s="44"/>
      <c r="G25" s="45"/>
      <c r="H25" s="46">
        <f>+H24</f>
        <v>4744.6400000000003</v>
      </c>
      <c r="I25" s="47">
        <f t="shared" ref="I25:P25" si="12">+I24</f>
        <v>0</v>
      </c>
      <c r="J25" s="47">
        <f t="shared" si="12"/>
        <v>0</v>
      </c>
      <c r="K25" s="47">
        <f t="shared" si="12"/>
        <v>0</v>
      </c>
      <c r="L25" s="46">
        <f t="shared" si="12"/>
        <v>419.73</v>
      </c>
      <c r="M25" s="47">
        <f t="shared" si="12"/>
        <v>0</v>
      </c>
      <c r="N25" s="59">
        <f t="shared" si="12"/>
        <v>0</v>
      </c>
      <c r="O25" s="59">
        <f t="shared" si="12"/>
        <v>0</v>
      </c>
      <c r="P25" s="47">
        <f t="shared" si="12"/>
        <v>4324.91</v>
      </c>
      <c r="Q25" s="68"/>
      <c r="R25"/>
      <c r="S25"/>
      <c r="T25"/>
      <c r="U25"/>
      <c r="V25"/>
      <c r="W25"/>
      <c r="X25"/>
      <c r="Y25"/>
      <c r="Z25"/>
      <c r="AA25"/>
    </row>
    <row r="26" spans="1:28" ht="68.25" customHeight="1" x14ac:dyDescent="0.25">
      <c r="A26" s="63">
        <v>37</v>
      </c>
      <c r="B26" s="24" t="s">
        <v>16</v>
      </c>
      <c r="C26" s="24" t="s">
        <v>25</v>
      </c>
      <c r="D26" s="24" t="s">
        <v>24</v>
      </c>
      <c r="E26" s="24">
        <v>16</v>
      </c>
      <c r="F26" s="25">
        <f>E26</f>
        <v>16</v>
      </c>
      <c r="G26" s="26">
        <v>336.54</v>
      </c>
      <c r="H26" s="27">
        <f>F26*G26</f>
        <v>5384.64</v>
      </c>
      <c r="I26" s="25"/>
      <c r="J26" s="24"/>
      <c r="K26" s="28"/>
      <c r="L26" s="31">
        <v>530.52</v>
      </c>
      <c r="M26" s="29">
        <v>0</v>
      </c>
      <c r="N26" s="54">
        <v>0</v>
      </c>
      <c r="O26" s="55"/>
      <c r="P26" s="30">
        <f>H26+I26+J26+K26+M26-L26-N26-O26</f>
        <v>4854.1200000000008</v>
      </c>
      <c r="Q26" s="64"/>
      <c r="R26" s="10"/>
      <c r="S26" s="10"/>
      <c r="T26" s="10"/>
      <c r="U26" s="10"/>
      <c r="V26" s="10"/>
      <c r="W26" s="10"/>
    </row>
    <row r="27" spans="1:28" x14ac:dyDescent="0.25">
      <c r="A27" s="63"/>
      <c r="B27" s="24"/>
      <c r="C27" s="24"/>
      <c r="D27" s="24"/>
      <c r="E27" s="24"/>
      <c r="F27" s="25"/>
      <c r="G27" s="26"/>
      <c r="H27" s="33">
        <f>+H26</f>
        <v>5384.64</v>
      </c>
      <c r="I27" s="48"/>
      <c r="J27" s="49"/>
      <c r="K27" s="50">
        <f>+K26</f>
        <v>0</v>
      </c>
      <c r="L27" s="33">
        <f>+L26</f>
        <v>530.52</v>
      </c>
      <c r="M27" s="33">
        <f>+M26</f>
        <v>0</v>
      </c>
      <c r="N27" s="60">
        <f>+N26</f>
        <v>0</v>
      </c>
      <c r="O27" s="52"/>
      <c r="P27" s="51">
        <f>+P26</f>
        <v>4854.1200000000008</v>
      </c>
      <c r="Q27" s="68"/>
      <c r="R27" s="14"/>
      <c r="S27" s="7"/>
      <c r="T27" s="7"/>
      <c r="U27" s="7"/>
      <c r="V27" s="7"/>
      <c r="W27" s="7"/>
    </row>
    <row r="28" spans="1:28" s="19" customFormat="1" ht="68.25" customHeight="1" x14ac:dyDescent="0.25">
      <c r="A28" s="63">
        <v>15</v>
      </c>
      <c r="B28" s="24" t="s">
        <v>55</v>
      </c>
      <c r="C28" s="24" t="s">
        <v>56</v>
      </c>
      <c r="D28" s="24" t="s">
        <v>24</v>
      </c>
      <c r="E28" s="36">
        <v>16</v>
      </c>
      <c r="F28" s="37">
        <f>E28</f>
        <v>16</v>
      </c>
      <c r="G28" s="38">
        <v>296.54000000000002</v>
      </c>
      <c r="H28" s="39">
        <f>F28*G28</f>
        <v>4744.6400000000003</v>
      </c>
      <c r="I28" s="37"/>
      <c r="J28" s="36"/>
      <c r="K28" s="40">
        <v>0</v>
      </c>
      <c r="L28" s="37">
        <v>419.73</v>
      </c>
      <c r="M28" s="41"/>
      <c r="N28" s="57">
        <v>0</v>
      </c>
      <c r="O28" s="58"/>
      <c r="P28" s="42">
        <f>H28+I28+J28+K28+M28-L28-N28-O28</f>
        <v>4324.91</v>
      </c>
      <c r="Q28" s="64"/>
      <c r="R28" s="10"/>
      <c r="S28" s="10"/>
      <c r="T28" s="10"/>
      <c r="U28" s="10"/>
      <c r="V28" s="10"/>
      <c r="W28" s="10"/>
      <c r="AB28" s="20"/>
    </row>
    <row r="29" spans="1:28" s="6" customFormat="1" ht="68.25" customHeight="1" x14ac:dyDescent="0.25">
      <c r="A29" s="69">
        <v>39</v>
      </c>
      <c r="B29" s="36" t="s">
        <v>17</v>
      </c>
      <c r="C29" s="36" t="s">
        <v>57</v>
      </c>
      <c r="D29" s="36" t="s">
        <v>24</v>
      </c>
      <c r="E29" s="24">
        <v>16</v>
      </c>
      <c r="F29" s="25">
        <f>+E29</f>
        <v>16</v>
      </c>
      <c r="G29" s="26">
        <v>245</v>
      </c>
      <c r="H29" s="27">
        <f>F29*G29</f>
        <v>3920</v>
      </c>
      <c r="I29" s="25"/>
      <c r="J29" s="24"/>
      <c r="K29" s="28"/>
      <c r="L29" s="25">
        <v>305.08999999999997</v>
      </c>
      <c r="M29" s="28">
        <v>0</v>
      </c>
      <c r="N29" s="54">
        <v>0</v>
      </c>
      <c r="O29" s="55"/>
      <c r="P29" s="30">
        <f t="shared" ref="P29" si="13">H29+I29+J29+K29+M29-L29-N29-O29</f>
        <v>3614.91</v>
      </c>
      <c r="Q29" s="68"/>
      <c r="R29" s="7"/>
      <c r="S29" s="7"/>
      <c r="T29" s="7"/>
      <c r="U29" s="7"/>
      <c r="V29" s="7"/>
      <c r="W29" s="7"/>
    </row>
    <row r="30" spans="1:28" s="6" customFormat="1" ht="68.25" customHeight="1" x14ac:dyDescent="0.25">
      <c r="A30" s="63">
        <v>17</v>
      </c>
      <c r="B30" s="24" t="s">
        <v>60</v>
      </c>
      <c r="C30" s="24" t="s">
        <v>57</v>
      </c>
      <c r="D30" s="24" t="s">
        <v>24</v>
      </c>
      <c r="E30" s="24">
        <v>16</v>
      </c>
      <c r="F30" s="25">
        <f>+E30</f>
        <v>16</v>
      </c>
      <c r="G30" s="26">
        <v>220.57</v>
      </c>
      <c r="H30" s="27">
        <f>F30*G30</f>
        <v>3529.12</v>
      </c>
      <c r="I30" s="25"/>
      <c r="J30" s="24"/>
      <c r="K30" s="28"/>
      <c r="L30" s="25">
        <v>262.57</v>
      </c>
      <c r="M30" s="29">
        <v>107.4</v>
      </c>
      <c r="N30" s="54">
        <v>0</v>
      </c>
      <c r="O30" s="55"/>
      <c r="P30" s="30">
        <f t="shared" ref="P30" si="14">H30+I30+J30+K30+M30-L30-N30-O30</f>
        <v>3373.95</v>
      </c>
      <c r="Q30" s="68"/>
      <c r="R30" s="7"/>
      <c r="S30" s="7"/>
      <c r="T30" s="7"/>
      <c r="U30" s="7"/>
      <c r="V30" s="7"/>
      <c r="W30" s="7"/>
    </row>
    <row r="31" spans="1:28" s="6" customFormat="1" x14ac:dyDescent="0.25">
      <c r="A31" s="69"/>
      <c r="B31" s="36"/>
      <c r="C31" s="36"/>
      <c r="D31" s="36"/>
      <c r="E31" s="32"/>
      <c r="F31" s="34"/>
      <c r="G31" s="35"/>
      <c r="H31" s="33">
        <f>SUM(H28:H30)</f>
        <v>12193.759999999998</v>
      </c>
      <c r="I31" s="33">
        <f t="shared" ref="I31:P31" si="15">SUM(I28:I30)</f>
        <v>0</v>
      </c>
      <c r="J31" s="33">
        <f t="shared" si="15"/>
        <v>0</v>
      </c>
      <c r="K31" s="33">
        <f t="shared" si="15"/>
        <v>0</v>
      </c>
      <c r="L31" s="33">
        <f t="shared" si="15"/>
        <v>987.38999999999987</v>
      </c>
      <c r="M31" s="33">
        <f t="shared" si="15"/>
        <v>107.4</v>
      </c>
      <c r="N31" s="56">
        <f t="shared" si="15"/>
        <v>0</v>
      </c>
      <c r="O31" s="56">
        <f t="shared" si="15"/>
        <v>0</v>
      </c>
      <c r="P31" s="33">
        <f t="shared" si="15"/>
        <v>11313.77</v>
      </c>
      <c r="Q31" s="68"/>
      <c r="R31" s="7"/>
      <c r="S31" s="7"/>
      <c r="T31" s="7"/>
      <c r="U31" s="7"/>
      <c r="V31" s="7"/>
      <c r="W31" s="7"/>
    </row>
    <row r="32" spans="1:28" ht="15.75" thickBot="1" x14ac:dyDescent="0.3">
      <c r="A32" s="71"/>
      <c r="B32" s="72" t="s">
        <v>18</v>
      </c>
      <c r="C32" s="72"/>
      <c r="D32" s="72"/>
      <c r="E32" s="72"/>
      <c r="F32" s="73"/>
      <c r="G32" s="72"/>
      <c r="H32" s="74">
        <f t="shared" ref="H32:P32" si="16">+H15+H23+H25+H27+H31</f>
        <v>94721.9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8654.27</v>
      </c>
      <c r="M32" s="74">
        <f t="shared" si="16"/>
        <v>1075.2</v>
      </c>
      <c r="N32" s="75">
        <f t="shared" si="16"/>
        <v>0</v>
      </c>
      <c r="O32" s="75">
        <f t="shared" si="16"/>
        <v>0</v>
      </c>
      <c r="P32" s="74">
        <f t="shared" si="16"/>
        <v>87142.83</v>
      </c>
      <c r="Q32" s="76"/>
      <c r="R32" s="7"/>
      <c r="S32" s="7"/>
      <c r="T32" s="7"/>
      <c r="U32" s="7"/>
      <c r="V32" s="7"/>
      <c r="W32" s="7"/>
      <c r="X32" s="12"/>
      <c r="Y32" s="12"/>
    </row>
    <row r="33" spans="1:25" x14ac:dyDescent="0.25">
      <c r="E33" s="4"/>
      <c r="F33" s="5"/>
      <c r="G33" s="4"/>
      <c r="H33" s="5"/>
      <c r="I33" s="5"/>
      <c r="J33" s="4"/>
      <c r="K33" s="4"/>
      <c r="L33" s="5"/>
      <c r="M33" s="4"/>
      <c r="N33" s="4"/>
      <c r="O33" s="4"/>
      <c r="P33" s="4"/>
      <c r="Y33" s="12"/>
    </row>
    <row r="34" spans="1:25" x14ac:dyDescent="0.25">
      <c r="A34" s="4"/>
      <c r="B34" s="4"/>
      <c r="C34" s="4"/>
      <c r="D34" s="4"/>
      <c r="L34" s="13"/>
    </row>
    <row r="35" spans="1:25" x14ac:dyDescent="0.25">
      <c r="P35" s="3"/>
      <c r="Q35" s="12"/>
      <c r="R35" s="12"/>
      <c r="S35" s="12"/>
      <c r="T35" s="12"/>
      <c r="U35" s="12"/>
      <c r="V35" s="12"/>
      <c r="W35" s="12"/>
      <c r="Y35" s="12"/>
    </row>
    <row r="36" spans="1:25" x14ac:dyDescent="0.25">
      <c r="L36" s="13"/>
      <c r="M36" s="3"/>
      <c r="P36" s="23"/>
    </row>
    <row r="40" spans="1:25" x14ac:dyDescent="0.25">
      <c r="M40" s="3"/>
    </row>
  </sheetData>
  <sortState ref="A7:R25">
    <sortCondition ref="A7"/>
  </sortState>
  <mergeCells count="4">
    <mergeCell ref="A1:Q1"/>
    <mergeCell ref="A2:Q2"/>
    <mergeCell ref="A3:Q3"/>
    <mergeCell ref="A4:Q4"/>
  </mergeCells>
  <pageMargins left="0.7" right="0.7" top="0.75" bottom="0.75" header="0.3" footer="0.3"/>
  <pageSetup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1</vt:lpstr>
      <vt:lpstr>'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2021-11-30T17:15:44Z</cp:lastPrinted>
  <dcterms:created xsi:type="dcterms:W3CDTF">2015-09-04T16:49:03Z</dcterms:created>
  <dcterms:modified xsi:type="dcterms:W3CDTF">2022-10-26T18:00:45Z</dcterms:modified>
</cp:coreProperties>
</file>